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laine\Documents\DC Manual\"/>
    </mc:Choice>
  </mc:AlternateContent>
  <bookViews>
    <workbookView xWindow="0" yWindow="0" windowWidth="20490" windowHeight="904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19" i="1"/>
  <c r="B20" i="1"/>
  <c r="B21" i="1"/>
  <c r="B22" i="1"/>
  <c r="B23" i="1"/>
  <c r="B24" i="1"/>
  <c r="B34" i="1"/>
  <c r="B36" i="1"/>
  <c r="B30" i="1"/>
  <c r="B37" i="1"/>
  <c r="B38" i="1"/>
  <c r="B33" i="1"/>
  <c r="B32" i="1"/>
  <c r="B31" i="1"/>
  <c r="B29" i="1"/>
  <c r="B14" i="1"/>
  <c r="B16" i="1"/>
  <c r="B4" i="1"/>
  <c r="B6" i="1"/>
  <c r="B7" i="1"/>
  <c r="B17" i="1"/>
  <c r="B40" i="1"/>
  <c r="B25" i="1"/>
  <c r="B26" i="1"/>
  <c r="B42" i="1"/>
  <c r="B44" i="1"/>
  <c r="B45" i="1"/>
</calcChain>
</file>

<file path=xl/sharedStrings.xml><?xml version="1.0" encoding="utf-8"?>
<sst xmlns="http://schemas.openxmlformats.org/spreadsheetml/2006/main" count="48" uniqueCount="46">
  <si>
    <t>Reconciliation</t>
  </si>
  <si>
    <t>Total Income</t>
  </si>
  <si>
    <t>Sales Tax Rate</t>
  </si>
  <si>
    <t>Sales tax amount</t>
  </si>
  <si>
    <t>Revenue for center</t>
  </si>
  <si>
    <t>Yuan Bao Rate</t>
  </si>
  <si>
    <t>Yuan Bao Amount</t>
  </si>
  <si>
    <t>Number of level 1 teachers</t>
  </si>
  <si>
    <t>Number of level 2 teachers</t>
  </si>
  <si>
    <t>Number of level 3 teachers</t>
  </si>
  <si>
    <t>Number of level 4 teachers</t>
  </si>
  <si>
    <t>Number of level 5 teachers</t>
  </si>
  <si>
    <t>Expected revenue per day</t>
  </si>
  <si>
    <t>Number of Days</t>
  </si>
  <si>
    <t>Total Expected Revenue</t>
  </si>
  <si>
    <t>Revenue net Sales tax</t>
  </si>
  <si>
    <t>Service fee to USS</t>
  </si>
  <si>
    <t>USS Service Fee Rate</t>
  </si>
  <si>
    <t>Revenue for center after fees</t>
  </si>
  <si>
    <t>Additional revenue</t>
  </si>
  <si>
    <t>Registrations</t>
  </si>
  <si>
    <t>&gt;25%-49% of revenue target : + 25% base fees</t>
  </si>
  <si>
    <t>&gt;50%-99% : + 50% of base fees</t>
  </si>
  <si>
    <t>&gt;100% or more : double the base fees</t>
  </si>
  <si>
    <t>Between 76% to 124% of projected revenues, no adjustment to base fee</t>
  </si>
  <si>
    <t>&lt;25%-49% : - 25% of base fees</t>
  </si>
  <si>
    <t>&lt;50%-69% : -50% of base fees</t>
  </si>
  <si>
    <t>Total Teaching Fees</t>
  </si>
  <si>
    <t>Adjusted Level 1 teaching fees</t>
  </si>
  <si>
    <t>Adjusted Level 2 teaching fees</t>
  </si>
  <si>
    <t>Adjusted Level 4 teaching fees</t>
  </si>
  <si>
    <t>Adjusted Level 5 teaching fees</t>
  </si>
  <si>
    <t>Adjusted daily Teaching Fees</t>
  </si>
  <si>
    <t>Adjusted Total Teaching Fees</t>
  </si>
  <si>
    <t>Adjusted Level 3 teaching fees</t>
  </si>
  <si>
    <t>Adjustment to teaching fees</t>
  </si>
  <si>
    <t>&lt;70% or less (not covering the daily fees) : Minimum daily fee as per the table $100</t>
  </si>
  <si>
    <t>Teaching fee donated back to center</t>
  </si>
  <si>
    <t>Teaching fees paid out</t>
  </si>
  <si>
    <t>Actual/Expected Percentage</t>
  </si>
  <si>
    <t>Level 1 daily base teaching fees</t>
  </si>
  <si>
    <t>Level 2 daily base teaching fees</t>
  </si>
  <si>
    <t>Level 3 daily base teaching fees</t>
  </si>
  <si>
    <t>Level 4 daily base teaching fees</t>
  </si>
  <si>
    <t>Level 5 daily base teaching fees</t>
  </si>
  <si>
    <t>daily base Teaching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</si>
</sst>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_);_(* \(#,##0.0\);_(* &quot;-&quot;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41" fontId="0" fillId="0" borderId="0" xfId="0" applyNumberFormat="1"/>
    <xf numFmtId="164" fontId="0" fillId="0" borderId="0" xfId="0" applyNumberForma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B35" sqref="B35"/>
    </sheetView>
  </sheetViews>
  <sheetFormatPr defaultColWidth="11" defaultRowHeight="15.75" x14ac:dyDescent="0.25"/>
  <cols>
    <col min="1" max="1" width="30.375" bestFit="1" customWidth="1"/>
    <col min="2" max="2" width="10.875" style="4"/>
  </cols>
  <sheetData>
    <row r="1" spans="1:2" x14ac:dyDescent="0.25">
      <c r="A1" t="s">
        <v>0</v>
      </c>
      <c r="B1" s="4">
        <v>36163</v>
      </c>
    </row>
    <row r="2" spans="1:2" x14ac:dyDescent="0.25">
      <c r="A2" t="s">
        <v>20</v>
      </c>
      <c r="B2" s="4">
        <v>2700</v>
      </c>
    </row>
    <row r="3" spans="1:2" x14ac:dyDescent="0.25">
      <c r="A3" t="s">
        <v>19</v>
      </c>
      <c r="B3" s="4">
        <v>0</v>
      </c>
    </row>
    <row r="4" spans="1:2" x14ac:dyDescent="0.25">
      <c r="A4" t="s">
        <v>1</v>
      </c>
      <c r="B4" s="4">
        <f>B1+B2+B3</f>
        <v>38863</v>
      </c>
    </row>
    <row r="5" spans="1:2" x14ac:dyDescent="0.25">
      <c r="A5" t="s">
        <v>2</v>
      </c>
      <c r="B5" s="1">
        <v>8.5000000000000006E-2</v>
      </c>
    </row>
    <row r="6" spans="1:2" x14ac:dyDescent="0.25">
      <c r="A6" t="s">
        <v>3</v>
      </c>
      <c r="B6" s="4">
        <f>B5*B4</f>
        <v>3303.355</v>
      </c>
    </row>
    <row r="7" spans="1:2" x14ac:dyDescent="0.25">
      <c r="A7" t="s">
        <v>15</v>
      </c>
      <c r="B7" s="4">
        <f>B4-B6</f>
        <v>35559.644999999997</v>
      </c>
    </row>
    <row r="9" spans="1:2" x14ac:dyDescent="0.25">
      <c r="A9" t="s">
        <v>7</v>
      </c>
      <c r="B9" s="4">
        <v>2</v>
      </c>
    </row>
    <row r="10" spans="1:2" x14ac:dyDescent="0.25">
      <c r="A10" t="s">
        <v>8</v>
      </c>
      <c r="B10" s="4">
        <v>0</v>
      </c>
    </row>
    <row r="11" spans="1:2" x14ac:dyDescent="0.25">
      <c r="A11" t="s">
        <v>9</v>
      </c>
      <c r="B11" s="4">
        <v>0</v>
      </c>
    </row>
    <row r="12" spans="1:2" x14ac:dyDescent="0.25">
      <c r="A12" t="s">
        <v>10</v>
      </c>
      <c r="B12" s="4">
        <v>0</v>
      </c>
    </row>
    <row r="13" spans="1:2" x14ac:dyDescent="0.25">
      <c r="A13" t="s">
        <v>11</v>
      </c>
      <c r="B13" s="4">
        <v>0</v>
      </c>
    </row>
    <row r="14" spans="1:2" x14ac:dyDescent="0.25">
      <c r="A14" t="s">
        <v>12</v>
      </c>
      <c r="B14" s="4">
        <f>(B9*2400)+(B10*3600)+(B11*4500)+(B12*7500)+(B13*9000)</f>
        <v>4800</v>
      </c>
    </row>
    <row r="15" spans="1:2" x14ac:dyDescent="0.25">
      <c r="A15" t="s">
        <v>13</v>
      </c>
      <c r="B15" s="5">
        <v>3</v>
      </c>
    </row>
    <row r="16" spans="1:2" x14ac:dyDescent="0.25">
      <c r="A16" t="s">
        <v>14</v>
      </c>
      <c r="B16" s="4">
        <f>B14*B15</f>
        <v>14400</v>
      </c>
    </row>
    <row r="17" spans="1:3" x14ac:dyDescent="0.25">
      <c r="A17" t="s">
        <v>39</v>
      </c>
      <c r="B17" s="4">
        <f>(B7/B16)*100</f>
        <v>246.94197916666661</v>
      </c>
    </row>
    <row r="19" spans="1:3" x14ac:dyDescent="0.25">
      <c r="A19" t="s">
        <v>40</v>
      </c>
      <c r="B19" s="4">
        <f>B9*800</f>
        <v>1600</v>
      </c>
    </row>
    <row r="20" spans="1:3" x14ac:dyDescent="0.25">
      <c r="A20" t="s">
        <v>41</v>
      </c>
      <c r="B20" s="4">
        <f>B10*1200</f>
        <v>0</v>
      </c>
    </row>
    <row r="21" spans="1:3" x14ac:dyDescent="0.25">
      <c r="A21" s="3" t="s">
        <v>42</v>
      </c>
      <c r="B21" s="4">
        <f>B11*1500</f>
        <v>0</v>
      </c>
    </row>
    <row r="22" spans="1:3" x14ac:dyDescent="0.25">
      <c r="A22" s="3" t="s">
        <v>43</v>
      </c>
      <c r="B22" s="4">
        <f>B12*2500</f>
        <v>0</v>
      </c>
    </row>
    <row r="23" spans="1:3" x14ac:dyDescent="0.25">
      <c r="A23" s="3" t="s">
        <v>44</v>
      </c>
      <c r="B23" s="4">
        <f>B13*3000</f>
        <v>0</v>
      </c>
    </row>
    <row r="24" spans="1:3" x14ac:dyDescent="0.25">
      <c r="A24" t="s">
        <v>45</v>
      </c>
      <c r="B24" s="4">
        <f>SUM(B19:B23)</f>
        <v>1600</v>
      </c>
    </row>
    <row r="25" spans="1:3" x14ac:dyDescent="0.25">
      <c r="A25" t="s">
        <v>13</v>
      </c>
      <c r="B25" s="5">
        <f>B15</f>
        <v>3</v>
      </c>
    </row>
    <row r="26" spans="1:3" x14ac:dyDescent="0.25">
      <c r="A26" t="s">
        <v>27</v>
      </c>
      <c r="B26" s="4">
        <f>B24*B25</f>
        <v>4800</v>
      </c>
    </row>
    <row r="28" spans="1:3" x14ac:dyDescent="0.25">
      <c r="A28" t="s">
        <v>35</v>
      </c>
      <c r="B28" s="4">
        <v>2</v>
      </c>
      <c r="C28" t="s">
        <v>21</v>
      </c>
    </row>
    <row r="29" spans="1:3" x14ac:dyDescent="0.25">
      <c r="A29" t="s">
        <v>28</v>
      </c>
      <c r="B29" s="4">
        <f>B19*B28</f>
        <v>3200</v>
      </c>
      <c r="C29" t="s">
        <v>22</v>
      </c>
    </row>
    <row r="30" spans="1:3" x14ac:dyDescent="0.25">
      <c r="A30" t="s">
        <v>29</v>
      </c>
      <c r="B30" s="4">
        <f>-B20*B28</f>
        <v>0</v>
      </c>
      <c r="C30" t="s">
        <v>23</v>
      </c>
    </row>
    <row r="31" spans="1:3" x14ac:dyDescent="0.25">
      <c r="A31" s="3" t="s">
        <v>34</v>
      </c>
      <c r="B31" s="4">
        <f>B21*B28</f>
        <v>0</v>
      </c>
      <c r="C31" t="s">
        <v>24</v>
      </c>
    </row>
    <row r="32" spans="1:3" x14ac:dyDescent="0.25">
      <c r="A32" s="3" t="s">
        <v>30</v>
      </c>
      <c r="B32" s="4">
        <f>B22*B28</f>
        <v>0</v>
      </c>
      <c r="C32" t="s">
        <v>25</v>
      </c>
    </row>
    <row r="33" spans="1:3" x14ac:dyDescent="0.25">
      <c r="A33" s="3" t="s">
        <v>31</v>
      </c>
      <c r="B33" s="4">
        <f>B23*B28</f>
        <v>0</v>
      </c>
      <c r="C33" t="s">
        <v>26</v>
      </c>
    </row>
    <row r="34" spans="1:3" x14ac:dyDescent="0.25">
      <c r="A34" t="s">
        <v>32</v>
      </c>
      <c r="B34" s="4">
        <f>B24*B28</f>
        <v>3200</v>
      </c>
      <c r="C34" t="s">
        <v>36</v>
      </c>
    </row>
    <row r="35" spans="1:3" x14ac:dyDescent="0.25">
      <c r="A35" t="s">
        <v>13</v>
      </c>
      <c r="B35" s="5">
        <f>B15</f>
        <v>3</v>
      </c>
    </row>
    <row r="36" spans="1:3" x14ac:dyDescent="0.25">
      <c r="A36" t="s">
        <v>33</v>
      </c>
      <c r="B36" s="4">
        <f>B34*B35</f>
        <v>9600</v>
      </c>
    </row>
    <row r="37" spans="1:3" x14ac:dyDescent="0.25">
      <c r="A37" t="s">
        <v>37</v>
      </c>
      <c r="B37" s="4">
        <f>B30</f>
        <v>0</v>
      </c>
    </row>
    <row r="38" spans="1:3" x14ac:dyDescent="0.25">
      <c r="A38" t="s">
        <v>38</v>
      </c>
      <c r="B38" s="4">
        <f>B36-B37</f>
        <v>9600</v>
      </c>
    </row>
    <row r="40" spans="1:3" x14ac:dyDescent="0.25">
      <c r="A40" t="s">
        <v>4</v>
      </c>
      <c r="B40" s="4">
        <f>B7-B38</f>
        <v>25959.644999999997</v>
      </c>
    </row>
    <row r="41" spans="1:3" x14ac:dyDescent="0.25">
      <c r="A41" t="s">
        <v>5</v>
      </c>
      <c r="B41" s="2">
        <v>0.15</v>
      </c>
    </row>
    <row r="42" spans="1:3" x14ac:dyDescent="0.25">
      <c r="A42" t="s">
        <v>6</v>
      </c>
      <c r="B42" s="4">
        <f>B7*B41</f>
        <v>5333.9467499999992</v>
      </c>
    </row>
    <row r="43" spans="1:3" x14ac:dyDescent="0.25">
      <c r="A43" t="s">
        <v>17</v>
      </c>
      <c r="B43" s="2">
        <v>0.1</v>
      </c>
    </row>
    <row r="44" spans="1:3" x14ac:dyDescent="0.25">
      <c r="A44" t="s">
        <v>16</v>
      </c>
      <c r="B44" s="4">
        <f>B7*B43</f>
        <v>3555.9645</v>
      </c>
    </row>
    <row r="45" spans="1:3" x14ac:dyDescent="0.25">
      <c r="A45" t="s">
        <v>18</v>
      </c>
      <c r="B45" s="4">
        <f>B40-B42-B44</f>
        <v>17069.733749999999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Universal Soul Service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Barton</dc:creator>
  <cp:lastModifiedBy>Elaine Ward</cp:lastModifiedBy>
  <dcterms:created xsi:type="dcterms:W3CDTF">2016-05-25T23:51:19Z</dcterms:created>
  <dcterms:modified xsi:type="dcterms:W3CDTF">2016-11-26T12:52:00Z</dcterms:modified>
</cp:coreProperties>
</file>